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7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610" windowHeight="11160"/>
  </bookViews>
  <sheets>
    <sheet name="Week 5 CEA Spreadsheet" sheetId="1" r:id="rId1"/>
    <sheet name="Sheet2" sheetId="2" r:id="rId2"/>
    <sheet name="Sheet3" sheetId="3" r:id="rId3"/>
  </sheets>
  <calcPr calcId="144525"/>
  <customWorkbookViews>
    <customWorkbookView name="Simon - Personal View" guid="{904E87F1-20DF-4E76-903B-8E2BD4F1A1AB}" mergeInterval="0" personalView="1" maximized="1" windowWidth="1362" windowHeight="542" activeSheetId="1"/>
    <customWorkbookView name="Adams Hair Loss - Personal View" guid="{B44C502A-3C00-4B1E-9766-F9433D3C3CC5}" mergeInterval="0" personalView="1" maximized="1" xWindow="-8" yWindow="-8" windowWidth="1382" windowHeight="744" activeSheetId="1"/>
    <customWorkbookView name="hkarabelas - Personal View" guid="{3C2A1BAF-C2A6-4D08-BE84-EE8D5EC0163E}" mergeInterval="0" personalView="1" maximized="1" xWindow="1" yWindow="1" windowWidth="1280" windowHeight="582" activeSheetId="1"/>
    <customWorkbookView name="dmmursch - Personal View" guid="{329ACD1D-A916-473A-94BA-FAD99E5B6A50}" mergeInterval="0" personalView="1" maximized="1" windowWidth="1596" windowHeight="675" activeSheetId="1"/>
    <customWorkbookView name="user - Personal View" guid="{42011EDF-0066-487E-A832-6EB82CF7208E}" mergeInterval="0" personalView="1" xWindow="2" yWindow="25" windowWidth="1354" windowHeight="701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" i="1" l="1"/>
  <c r="D5" i="1" s="1"/>
  <c r="G4" i="1"/>
  <c r="D4" i="1" s="1"/>
  <c r="G39" i="1"/>
  <c r="D39" i="1" s="1"/>
  <c r="G40" i="1"/>
  <c r="D40" i="1" s="1"/>
  <c r="G41" i="1"/>
  <c r="D41" i="1" s="1"/>
  <c r="G38" i="1"/>
  <c r="D38" i="1" s="1"/>
  <c r="B46" i="1"/>
  <c r="D45" i="1"/>
  <c r="D46" i="1" s="1"/>
  <c r="B42" i="1"/>
  <c r="G23" i="1"/>
  <c r="D23" i="1" s="1"/>
  <c r="G22" i="1"/>
  <c r="D22" i="1" s="1"/>
  <c r="B29" i="1"/>
  <c r="D28" i="1"/>
  <c r="D27" i="1"/>
  <c r="B24" i="1"/>
  <c r="B13" i="1"/>
  <c r="D10" i="1"/>
  <c r="D11" i="1"/>
  <c r="D12" i="1"/>
  <c r="D9" i="1"/>
  <c r="B6" i="1"/>
  <c r="D42" i="1" l="1"/>
  <c r="B49" i="1" s="1"/>
  <c r="D13" i="1"/>
  <c r="G42" i="1"/>
  <c r="C49" i="1" s="1"/>
  <c r="D29" i="1"/>
  <c r="D24" i="1"/>
  <c r="B32" i="1" s="1"/>
  <c r="G24" i="1"/>
  <c r="G6" i="1"/>
  <c r="D6" i="1"/>
  <c r="B16" i="1" s="1"/>
  <c r="C16" i="1" l="1"/>
  <c r="C32" i="1"/>
</calcChain>
</file>

<file path=xl/sharedStrings.xml><?xml version="1.0" encoding="utf-8"?>
<sst xmlns="http://schemas.openxmlformats.org/spreadsheetml/2006/main" count="67" uniqueCount="32">
  <si>
    <t>Annual Cost</t>
  </si>
  <si>
    <t>Acupuncture</t>
  </si>
  <si>
    <t>Acupuncturist</t>
  </si>
  <si>
    <t>Fixed Costs (FC)</t>
  </si>
  <si>
    <t>Hourly Rate</t>
  </si>
  <si>
    <t>Variable Costs (VC)</t>
  </si>
  <si>
    <t>Clerical Staff</t>
  </si>
  <si>
    <t>Q&amp;A Brochure</t>
  </si>
  <si>
    <t>First Visit Brochure</t>
  </si>
  <si>
    <t>Steps of Care Brochure</t>
  </si>
  <si>
    <t>Acupuncture Needles</t>
  </si>
  <si>
    <t>Cost per Client</t>
  </si>
  <si>
    <t>TC per Client</t>
  </si>
  <si>
    <t>Total Cost (TC):</t>
  </si>
  <si>
    <t>Dedicated hrs per week</t>
  </si>
  <si>
    <t>Labor costs per client</t>
  </si>
  <si>
    <t>Total FC:</t>
  </si>
  <si>
    <t>Number of weeks per year</t>
  </si>
  <si>
    <t>Anticipated number of clients per year</t>
  </si>
  <si>
    <t xml:space="preserve">Annual Cost </t>
  </si>
  <si>
    <t>Total VC:</t>
  </si>
  <si>
    <t>Annual TC</t>
  </si>
  <si>
    <t>Massage Therapy</t>
  </si>
  <si>
    <t>Massage Therapist</t>
  </si>
  <si>
    <t>Brochure (1 / client)</t>
  </si>
  <si>
    <t>Massage Lotion (8oz.)</t>
  </si>
  <si>
    <t>Chiropractor</t>
  </si>
  <si>
    <t>Spinal Manipulation</t>
  </si>
  <si>
    <t>Radiologist</t>
  </si>
  <si>
    <t>X-Ray Technician</t>
  </si>
  <si>
    <t>Brochure (5 / client)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</si>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</sst>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0" fontId="0" fillId="0" borderId="5" xfId="0" applyBorder="1"/>
    <xf numFmtId="0" fontId="0" fillId="2" borderId="5" xfId="0" applyFill="1" applyBorder="1"/>
    <xf numFmtId="0" fontId="0" fillId="0" borderId="7" xfId="0" applyBorder="1"/>
    <xf numFmtId="0" fontId="0" fillId="4" borderId="1" xfId="0" applyFill="1" applyBorder="1"/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164" fontId="1" fillId="5" borderId="5" xfId="0" applyNumberFormat="1" applyFont="1" applyFill="1" applyBorder="1" applyAlignment="1">
      <alignment horizontal="center"/>
    </xf>
    <xf numFmtId="164" fontId="1" fillId="5" borderId="5" xfId="0" applyNumberFormat="1" applyFont="1" applyFill="1" applyBorder="1"/>
    <xf numFmtId="164" fontId="0" fillId="6" borderId="7" xfId="0" applyNumberFormat="1" applyFill="1" applyBorder="1"/>
    <xf numFmtId="0" fontId="0" fillId="6" borderId="7" xfId="0" applyFill="1" applyBorder="1"/>
    <xf numFmtId="164" fontId="0" fillId="6" borderId="5" xfId="0" applyNumberFormat="1" applyFill="1" applyBorder="1"/>
    <xf numFmtId="0" fontId="0" fillId="6" borderId="5" xfId="0" applyFill="1" applyBorder="1"/>
    <xf numFmtId="0" fontId="0" fillId="4" borderId="6" xfId="0" applyFill="1" applyBorder="1" applyAlignment="1">
      <alignment horizontal="center"/>
    </xf>
    <xf numFmtId="164" fontId="1" fillId="5" borderId="7" xfId="0" applyNumberFormat="1" applyFont="1" applyFill="1" applyBorder="1"/>
    <xf numFmtId="0" fontId="1" fillId="5" borderId="7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7.xml"/><Relationship Id="rId3" Type="http://schemas.openxmlformats.org/officeDocument/2006/relationships/revisionLog" Target="revisionLog2.xml"/><Relationship Id="rId7" Type="http://schemas.openxmlformats.org/officeDocument/2006/relationships/revisionLog" Target="revisionLog6.xml"/><Relationship Id="rId2" Type="http://schemas.openxmlformats.org/officeDocument/2006/relationships/revisionLog" Target="revisionLog1.xml"/><Relationship Id="rId6" Type="http://schemas.openxmlformats.org/officeDocument/2006/relationships/revisionLog" Target="revisionLog5.xml"/><Relationship Id="rId5" Type="http://schemas.openxmlformats.org/officeDocument/2006/relationships/revisionLog" Target="revisionLog4.xml"/><Relationship Id="rId4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C48E49B-95B8-419A-89FF-0F1C16944725}" diskRevisions="1" revisionId="86" version="2">
  <header guid="{1721382D-E051-4694-B51F-3CC0216222D3}" dateTime="2013-04-15T12:12:11" maxSheetId="4" userName="hkarabelas" r:id="rId2">
    <sheetIdMap count="3">
      <sheetId val="1"/>
      <sheetId val="2"/>
      <sheetId val="3"/>
    </sheetIdMap>
  </header>
  <header guid="{DDE2CF22-B8E5-48E6-B34F-8DC8AFD15AFF}" dateTime="2019-09-23T15:19:39" maxSheetId="4" userName="Adams Hair Loss" r:id="rId3">
    <sheetIdMap count="3">
      <sheetId val="1"/>
      <sheetId val="2"/>
      <sheetId val="3"/>
    </sheetIdMap>
  </header>
  <header guid="{E0BF078D-4C17-4DEE-A203-94DE0379FFBB}" dateTime="2019-09-29T11:33:21" maxSheetId="4" userName="Adams Hair Loss" r:id="rId4">
    <sheetIdMap count="3">
      <sheetId val="1"/>
      <sheetId val="2"/>
      <sheetId val="3"/>
    </sheetIdMap>
  </header>
  <header guid="{E3945686-3429-496F-AD33-06E32483AB3E}" dateTime="2019-09-30T05:34:52" maxSheetId="4" userName="user" r:id="rId5" minRId="1" maxRId="46">
    <sheetIdMap count="3">
      <sheetId val="1"/>
      <sheetId val="2"/>
      <sheetId val="3"/>
    </sheetIdMap>
  </header>
  <header guid="{68629E99-C54C-4841-8E2E-D45DEDDA61E4}" dateTime="2019-09-30T05:45:35" maxSheetId="4" userName="user" r:id="rId6" minRId="47">
    <sheetIdMap count="3">
      <sheetId val="1"/>
      <sheetId val="2"/>
      <sheetId val="3"/>
    </sheetIdMap>
  </header>
  <header guid="{7C00563B-1479-41DD-A3D0-A8EEE1E6105C}" dateTime="2019-09-30T06:57:14" maxSheetId="4" userName="user" r:id="rId7" minRId="48" maxRId="86">
    <sheetIdMap count="3">
      <sheetId val="1"/>
      <sheetId val="2"/>
      <sheetId val="3"/>
    </sheetIdMap>
  </header>
  <header guid="{0C48E49B-95B8-419A-89FF-0F1C16944725}" dateTime="2019-09-30T14:02:16" maxSheetId="4" userName="Simon" r:id="rId8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3C2A1BAF-C2A6-4D08-BE84-EE8D5EC0163E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44C502A-3C00-4B1E-9766-F9433D3C3CC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44C502A-3C00-4B1E-9766-F9433D3C3CC5}" action="delete"/>
  <rcv guid="{B44C502A-3C00-4B1E-9766-F9433D3C3CC5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 numFmtId="11">
    <nc r="B27">
      <v>4</v>
    </nc>
  </rcc>
  <rcc rId="2" sId="1">
    <nc r="C27">
      <v>1600</v>
    </nc>
  </rcc>
  <rcc rId="3" sId="1">
    <nc r="C28">
      <v>1600</v>
    </nc>
  </rcc>
  <rcc rId="4" sId="1" numFmtId="11">
    <nc r="B28">
      <v>2</v>
    </nc>
  </rcc>
  <rcc rId="5" sId="1" numFmtId="11">
    <nc r="B38">
      <v>61</v>
    </nc>
  </rcc>
  <rcc rId="6" sId="1" numFmtId="11">
    <nc r="B39">
      <v>171</v>
    </nc>
  </rcc>
  <rcc rId="7" sId="1" numFmtId="11">
    <nc r="B40">
      <v>18</v>
    </nc>
  </rcc>
  <rcc rId="8" sId="1" numFmtId="11">
    <nc r="B41">
      <v>13</v>
    </nc>
  </rcc>
  <rcc rId="9" sId="1">
    <nc r="C38">
      <v>25</v>
    </nc>
  </rcc>
  <rcc rId="10" sId="1">
    <nc r="C39">
      <v>20</v>
    </nc>
  </rcc>
  <rcc rId="11" sId="1">
    <nc r="C40">
      <v>30</v>
    </nc>
  </rcc>
  <rcc rId="12" sId="1">
    <nc r="C41">
      <v>30</v>
    </nc>
  </rcc>
  <rcc rId="13" sId="1">
    <nc r="F38">
      <v>1600</v>
    </nc>
  </rcc>
  <rcc rId="14" sId="1">
    <nc r="F39">
      <v>1600</v>
    </nc>
  </rcc>
  <rcc rId="15" sId="1">
    <nc r="F40">
      <v>1600</v>
    </nc>
  </rcc>
  <rcc rId="16" sId="1">
    <nc r="F41">
      <v>1600</v>
    </nc>
  </rcc>
  <rcc rId="17" sId="1">
    <nc r="C45">
      <v>1600</v>
    </nc>
  </rcc>
  <rcc rId="18" sId="1" numFmtId="11">
    <nc r="B45">
      <v>9</v>
    </nc>
  </rcc>
  <rcc rId="19" sId="1" numFmtId="11">
    <nc r="B23">
      <v>13</v>
    </nc>
  </rcc>
  <rcc rId="20" sId="1" numFmtId="11">
    <nc r="B22">
      <v>20</v>
    </nc>
  </rcc>
  <rcc rId="21" sId="1">
    <nc r="C22">
      <v>30</v>
    </nc>
  </rcc>
  <rcc rId="22" sId="1">
    <nc r="C23">
      <v>30</v>
    </nc>
  </rcc>
  <rcc rId="23" sId="1">
    <nc r="E23">
      <v>48</v>
    </nc>
  </rcc>
  <rcc rId="24" sId="1">
    <nc r="E22">
      <v>48</v>
    </nc>
  </rcc>
  <rcc rId="25" sId="1">
    <nc r="F22">
      <v>1600</v>
    </nc>
  </rcc>
  <rcc rId="26" sId="1">
    <nc r="F23">
      <v>1600</v>
    </nc>
  </rcc>
  <rcc rId="27" sId="1">
    <nc r="E38">
      <v>48</v>
    </nc>
  </rcc>
  <rcc rId="28" sId="1">
    <nc r="E39">
      <v>48</v>
    </nc>
  </rcc>
  <rcc rId="29" sId="1">
    <nc r="E40">
      <v>48</v>
    </nc>
  </rcc>
  <rcc rId="30" sId="1">
    <nc r="E41">
      <v>48</v>
    </nc>
  </rcc>
  <rcc rId="31" sId="1" numFmtId="11">
    <nc r="B9">
      <v>9</v>
    </nc>
  </rcc>
  <rcc rId="32" sId="1" numFmtId="11">
    <nc r="B10">
      <v>5</v>
    </nc>
  </rcc>
  <rcc rId="33" sId="1" numFmtId="11">
    <nc r="B11">
      <v>5</v>
    </nc>
  </rcc>
  <rcc rId="34" sId="1" numFmtId="11">
    <nc r="B12">
      <v>2</v>
    </nc>
  </rcc>
  <rcc rId="35" sId="1">
    <nc r="C12">
      <v>1600</v>
    </nc>
  </rcc>
  <rcc rId="36" sId="1">
    <nc r="C11">
      <v>1600</v>
    </nc>
  </rcc>
  <rcc rId="37" sId="1">
    <nc r="C10">
      <v>1600</v>
    </nc>
  </rcc>
  <rcc rId="38" sId="1">
    <nc r="C9">
      <v>1600</v>
    </nc>
  </rcc>
  <rcc rId="39" sId="1" numFmtId="11">
    <nc r="B5">
      <v>13</v>
    </nc>
  </rcc>
  <rcc rId="40" sId="1" numFmtId="11">
    <nc r="B4">
      <v>25</v>
    </nc>
  </rcc>
  <rcc rId="41" sId="1">
    <nc r="E4">
      <v>48</v>
    </nc>
  </rcc>
  <rcc rId="42" sId="1">
    <nc r="E5">
      <v>48</v>
    </nc>
  </rcc>
  <rcc rId="43" sId="1">
    <nc r="F5">
      <v>1600</v>
    </nc>
  </rcc>
  <rcc rId="44" sId="1">
    <nc r="F4">
      <v>1600</v>
    </nc>
  </rcc>
  <rcc rId="45" sId="1">
    <nc r="C5">
      <v>30</v>
    </nc>
  </rcc>
  <rcc rId="46" sId="1">
    <nc r="C4">
      <v>30</v>
    </nc>
  </rcc>
  <rcv guid="{42011EDF-0066-487E-A832-6EB82CF7208E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" sId="1">
    <nc r="K1" t="inlineStr">
      <is>
        <t xml:space="preserve"> 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" sId="1">
    <oc r="F4">
      <v>1600</v>
    </oc>
    <nc r="F4">
      <v>150</v>
    </nc>
  </rcc>
  <rcc rId="49" sId="1">
    <oc r="F5">
      <v>1600</v>
    </oc>
    <nc r="F5">
      <v>150</v>
    </nc>
  </rcc>
  <rcc rId="50" sId="1">
    <oc r="C4">
      <v>30</v>
    </oc>
    <nc r="C4">
      <v>10</v>
    </nc>
  </rcc>
  <rcc rId="51" sId="1">
    <oc r="C9">
      <v>1600</v>
    </oc>
    <nc r="C9">
      <v>150</v>
    </nc>
  </rcc>
  <rcc rId="52" sId="1">
    <oc r="C10">
      <v>1600</v>
    </oc>
    <nc r="C10">
      <v>150</v>
    </nc>
  </rcc>
  <rcc rId="53" sId="1">
    <oc r="C11">
      <v>1600</v>
    </oc>
    <nc r="C11">
      <v>150</v>
    </nc>
  </rcc>
  <rcc rId="54" sId="1">
    <oc r="C12">
      <v>1600</v>
    </oc>
    <nc r="C12">
      <v>150</v>
    </nc>
  </rcc>
  <rcc rId="55" sId="1">
    <oc r="E4">
      <v>48</v>
    </oc>
    <nc r="E4">
      <v>50</v>
    </nc>
  </rcc>
  <rcc rId="56" sId="1">
    <oc r="E5">
      <v>48</v>
    </oc>
    <nc r="E5">
      <v>50</v>
    </nc>
  </rcc>
  <rcc rId="57" sId="1">
    <oc r="C5">
      <v>30</v>
    </oc>
    <nc r="C5">
      <v>2</v>
    </nc>
  </rcc>
  <rcc rId="58" sId="1">
    <oc r="E38">
      <v>48</v>
    </oc>
    <nc r="E38">
      <v>50</v>
    </nc>
  </rcc>
  <rcc rId="59" sId="1">
    <oc r="E39">
      <v>48</v>
    </oc>
    <nc r="E39">
      <v>50</v>
    </nc>
  </rcc>
  <rcc rId="60" sId="1">
    <oc r="E40">
      <v>48</v>
    </oc>
    <nc r="E40">
      <v>50</v>
    </nc>
  </rcc>
  <rcc rId="61" sId="1">
    <oc r="E41">
      <v>48</v>
    </oc>
    <nc r="E41">
      <v>50</v>
    </nc>
  </rcc>
  <rcc rId="62" sId="1">
    <oc r="F38">
      <v>1600</v>
    </oc>
    <nc r="F38">
      <v>150</v>
    </nc>
  </rcc>
  <rcc rId="63" sId="1">
    <oc r="F39">
      <v>1600</v>
    </oc>
    <nc r="F39">
      <v>150</v>
    </nc>
  </rcc>
  <rcc rId="64" sId="1">
    <oc r="F40">
      <v>1600</v>
    </oc>
    <nc r="F40">
      <v>150</v>
    </nc>
  </rcc>
  <rcc rId="65" sId="1">
    <oc r="F41">
      <v>1600</v>
    </oc>
    <nc r="F41">
      <v>150</v>
    </nc>
  </rcc>
  <rcc rId="66" sId="1">
    <oc r="C27">
      <v>1600</v>
    </oc>
    <nc r="C27">
      <v>150</v>
    </nc>
  </rcc>
  <rcc rId="67" sId="1">
    <oc r="C28">
      <v>1600</v>
    </oc>
    <nc r="C28">
      <v>150</v>
    </nc>
  </rcc>
  <rcc rId="68" sId="1">
    <oc r="C39">
      <v>20</v>
    </oc>
    <nc r="C39">
      <v>1</v>
    </nc>
  </rcc>
  <rcc rId="69" sId="1">
    <oc r="C40">
      <v>30</v>
    </oc>
    <nc r="C40">
      <v>1</v>
    </nc>
  </rcc>
  <rcc rId="70" sId="1" numFmtId="11">
    <oc r="B45">
      <v>9</v>
    </oc>
    <nc r="B45">
      <v>0.61</v>
    </nc>
  </rcc>
  <rcc rId="71" sId="1">
    <oc r="C45">
      <v>1600</v>
    </oc>
    <nc r="C45">
      <v>150</v>
    </nc>
  </rcc>
  <rcc rId="72" sId="1" numFmtId="11">
    <oc r="B27">
      <v>4</v>
    </oc>
    <nc r="B27">
      <v>0.19</v>
    </nc>
  </rcc>
  <rcc rId="73" sId="1" numFmtId="11">
    <oc r="B9">
      <v>9</v>
    </oc>
    <nc r="B9">
      <v>18</v>
    </nc>
  </rcc>
  <rcc rId="74" sId="1" numFmtId="11">
    <oc r="B10">
      <v>5</v>
    </oc>
    <nc r="B10">
      <v>18</v>
    </nc>
  </rcc>
  <rcc rId="75" sId="1" numFmtId="11">
    <oc r="B11">
      <v>5</v>
    </oc>
    <nc r="B11">
      <v>18</v>
    </nc>
  </rcc>
  <rcc rId="76" sId="1" numFmtId="11">
    <oc r="B4">
      <v>25</v>
    </oc>
    <nc r="B4">
      <v>50</v>
    </nc>
  </rcc>
  <rcc rId="77" sId="1" numFmtId="11">
    <oc r="B22">
      <v>20</v>
    </oc>
    <nc r="B22">
      <v>62</v>
    </nc>
  </rcc>
  <rcc rId="78" sId="1" numFmtId="11">
    <oc r="B38">
      <v>61</v>
    </oc>
    <nc r="B38">
      <v>105</v>
    </nc>
  </rcc>
  <rcc rId="79" sId="1" numFmtId="11">
    <oc r="B41">
      <v>13</v>
    </oc>
    <nc r="B41">
      <v>12.1</v>
    </nc>
  </rcc>
  <rcc rId="80" sId="1" numFmtId="11">
    <oc r="B40">
      <v>18</v>
    </oc>
    <nc r="B40">
      <v>25.3</v>
    </nc>
  </rcc>
  <rcc rId="81" sId="1" numFmtId="11">
    <oc r="B12">
      <v>2</v>
    </oc>
    <nc r="B12">
      <v>3.5</v>
    </nc>
  </rcc>
  <rcc rId="82" sId="1" numFmtId="11">
    <oc r="B39">
      <v>171</v>
    </oc>
    <nc r="B39">
      <v>72</v>
    </nc>
  </rcc>
  <rcc rId="83" sId="1">
    <oc r="C41">
      <v>30</v>
    </oc>
    <nc r="C41">
      <v>2</v>
    </nc>
  </rcc>
  <rcc rId="84" sId="1">
    <oc r="C38">
      <v>25</v>
    </oc>
    <nc r="C38">
      <v>10</v>
    </nc>
  </rcc>
  <rcc rId="85" sId="1">
    <oc r="C22">
      <v>30</v>
    </oc>
    <nc r="C22">
      <v>10</v>
    </nc>
  </rcc>
  <rcc rId="86" sId="1">
    <oc r="C23">
      <v>30</v>
    </oc>
    <nc r="C23">
      <v>2</v>
    </nc>
  </rcc>
  <rcv guid="{42011EDF-0066-487E-A832-6EB82CF7208E}" action="delete"/>
  <rcv guid="{42011EDF-0066-487E-A832-6EB82CF7208E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04E87F1-20DF-4E76-903B-8E2BD4F1A1AB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7C00563B-1479-41DD-A3D0-A8EEE1E6105C}" name="Simon" id="-954947312" dateTime="2019-09-30T14:02:16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topLeftCell="A28" zoomScale="110" zoomScaleNormal="110" workbookViewId="0">
      <selection activeCell="F53" sqref="F53"/>
    </sheetView>
  </sheetViews>
  <sheetFormatPr defaultRowHeight="15" x14ac:dyDescent="0.25"/>
  <cols>
    <col min="1" max="1" width="21.42578125" bestFit="1" customWidth="1"/>
    <col min="2" max="2" width="14.7109375" customWidth="1"/>
    <col min="3" max="3" width="15.140625" customWidth="1"/>
    <col min="4" max="4" width="15.28515625" customWidth="1"/>
    <col min="5" max="6" width="19.42578125" customWidth="1"/>
    <col min="7" max="7" width="13.85546875" customWidth="1"/>
  </cols>
  <sheetData>
    <row r="1" spans="1:11" ht="21.75" thickBot="1" x14ac:dyDescent="0.4">
      <c r="A1" s="17" t="s">
        <v>1</v>
      </c>
      <c r="B1" s="18"/>
      <c r="C1" s="18"/>
      <c r="D1" s="18"/>
      <c r="E1" s="18"/>
      <c r="F1" s="18"/>
      <c r="G1" s="19"/>
      <c r="K1" t="s">
        <v>31</v>
      </c>
    </row>
    <row r="2" spans="1:11" ht="15.75" thickBot="1" x14ac:dyDescent="0.3"/>
    <row r="3" spans="1:11" ht="30.75" thickBot="1" x14ac:dyDescent="0.3">
      <c r="A3" s="5" t="s">
        <v>3</v>
      </c>
      <c r="B3" s="6" t="s">
        <v>4</v>
      </c>
      <c r="C3" s="6" t="s">
        <v>14</v>
      </c>
      <c r="D3" s="6" t="s">
        <v>15</v>
      </c>
      <c r="E3" s="6" t="s">
        <v>17</v>
      </c>
      <c r="F3" s="6" t="s">
        <v>18</v>
      </c>
      <c r="G3" s="6" t="s">
        <v>0</v>
      </c>
    </row>
    <row r="4" spans="1:11" x14ac:dyDescent="0.25">
      <c r="A4" s="4" t="s">
        <v>2</v>
      </c>
      <c r="B4" s="10">
        <v>50</v>
      </c>
      <c r="C4" s="11">
        <v>10</v>
      </c>
      <c r="D4" s="16">
        <f>G4/F4</f>
        <v>166.66666666666666</v>
      </c>
      <c r="E4" s="11">
        <v>50</v>
      </c>
      <c r="F4" s="11">
        <v>150</v>
      </c>
      <c r="G4" s="15">
        <f>(B4*C4)*E4</f>
        <v>25000</v>
      </c>
    </row>
    <row r="5" spans="1:11" x14ac:dyDescent="0.25">
      <c r="A5" s="2" t="s">
        <v>6</v>
      </c>
      <c r="B5" s="12">
        <v>13</v>
      </c>
      <c r="C5" s="13">
        <v>2</v>
      </c>
      <c r="D5" s="16">
        <f>G5/F5</f>
        <v>8.6666666666666661</v>
      </c>
      <c r="E5" s="13">
        <v>50</v>
      </c>
      <c r="F5" s="13">
        <v>150</v>
      </c>
      <c r="G5" s="15">
        <f>(B5*C5)*E5</f>
        <v>1300</v>
      </c>
    </row>
    <row r="6" spans="1:11" x14ac:dyDescent="0.25">
      <c r="A6" s="2" t="s">
        <v>16</v>
      </c>
      <c r="B6" s="9">
        <f>SUM(B4:B5)</f>
        <v>63</v>
      </c>
      <c r="C6" s="3"/>
      <c r="D6" s="9">
        <f>SUM(D4:D5)</f>
        <v>175.33333333333331</v>
      </c>
      <c r="E6" s="3"/>
      <c r="F6" s="3"/>
      <c r="G6" s="9">
        <f>SUM(G4:G5)</f>
        <v>26300</v>
      </c>
    </row>
    <row r="7" spans="1:11" ht="15.75" thickBot="1" x14ac:dyDescent="0.3"/>
    <row r="8" spans="1:11" ht="45.75" thickBot="1" x14ac:dyDescent="0.3">
      <c r="A8" s="5" t="s">
        <v>5</v>
      </c>
      <c r="B8" s="7" t="s">
        <v>11</v>
      </c>
      <c r="C8" s="6" t="s">
        <v>18</v>
      </c>
      <c r="D8" s="7" t="s">
        <v>19</v>
      </c>
    </row>
    <row r="9" spans="1:11" x14ac:dyDescent="0.25">
      <c r="A9" s="4" t="s">
        <v>7</v>
      </c>
      <c r="B9" s="10">
        <v>18</v>
      </c>
      <c r="C9" s="11">
        <v>150</v>
      </c>
      <c r="D9" s="15">
        <f>B9*C9</f>
        <v>2700</v>
      </c>
    </row>
    <row r="10" spans="1:11" x14ac:dyDescent="0.25">
      <c r="A10" s="2" t="s">
        <v>8</v>
      </c>
      <c r="B10" s="12">
        <v>18</v>
      </c>
      <c r="C10" s="13">
        <v>150</v>
      </c>
      <c r="D10" s="9">
        <f t="shared" ref="D10:D12" si="0">B10*C10</f>
        <v>2700</v>
      </c>
    </row>
    <row r="11" spans="1:11" x14ac:dyDescent="0.25">
      <c r="A11" s="2" t="s">
        <v>9</v>
      </c>
      <c r="B11" s="12">
        <v>18</v>
      </c>
      <c r="C11" s="13">
        <v>150</v>
      </c>
      <c r="D11" s="9">
        <f t="shared" si="0"/>
        <v>2700</v>
      </c>
    </row>
    <row r="12" spans="1:11" x14ac:dyDescent="0.25">
      <c r="A12" s="2" t="s">
        <v>10</v>
      </c>
      <c r="B12" s="12">
        <v>3.5</v>
      </c>
      <c r="C12" s="13">
        <v>150</v>
      </c>
      <c r="D12" s="9">
        <f t="shared" si="0"/>
        <v>525</v>
      </c>
    </row>
    <row r="13" spans="1:11" x14ac:dyDescent="0.25">
      <c r="A13" s="2" t="s">
        <v>20</v>
      </c>
      <c r="B13" s="9">
        <f>SUM(B9:B12)</f>
        <v>57.5</v>
      </c>
      <c r="C13" s="3"/>
      <c r="D13" s="9">
        <f>SUM(D9:D12)</f>
        <v>8625</v>
      </c>
    </row>
    <row r="14" spans="1:11" ht="15.75" thickBot="1" x14ac:dyDescent="0.3">
      <c r="B14" s="1"/>
      <c r="D14" s="1"/>
    </row>
    <row r="15" spans="1:11" ht="15.75" thickBot="1" x14ac:dyDescent="0.3">
      <c r="A15" s="5" t="s">
        <v>13</v>
      </c>
      <c r="B15" s="14" t="s">
        <v>12</v>
      </c>
      <c r="C15" s="14" t="s">
        <v>21</v>
      </c>
    </row>
    <row r="16" spans="1:11" x14ac:dyDescent="0.25">
      <c r="B16" s="8">
        <f>SUM(D6+B13)</f>
        <v>232.83333333333331</v>
      </c>
      <c r="C16" s="8">
        <f>(G6+D13)</f>
        <v>34925</v>
      </c>
    </row>
    <row r="18" spans="1:7" ht="15.75" thickBot="1" x14ac:dyDescent="0.3"/>
    <row r="19" spans="1:7" ht="21.75" thickBot="1" x14ac:dyDescent="0.4">
      <c r="A19" s="17" t="s">
        <v>22</v>
      </c>
      <c r="B19" s="18"/>
      <c r="C19" s="18"/>
      <c r="D19" s="18"/>
      <c r="E19" s="18"/>
      <c r="F19" s="18"/>
      <c r="G19" s="19"/>
    </row>
    <row r="20" spans="1:7" ht="15.75" thickBot="1" x14ac:dyDescent="0.3"/>
    <row r="21" spans="1:7" ht="30.75" thickBot="1" x14ac:dyDescent="0.3">
      <c r="A21" s="5" t="s">
        <v>3</v>
      </c>
      <c r="B21" s="6" t="s">
        <v>4</v>
      </c>
      <c r="C21" s="6" t="s">
        <v>14</v>
      </c>
      <c r="D21" s="6" t="s">
        <v>15</v>
      </c>
      <c r="E21" s="6" t="s">
        <v>17</v>
      </c>
      <c r="F21" s="6" t="s">
        <v>18</v>
      </c>
      <c r="G21" s="6" t="s">
        <v>0</v>
      </c>
    </row>
    <row r="22" spans="1:7" x14ac:dyDescent="0.25">
      <c r="A22" s="4" t="s">
        <v>23</v>
      </c>
      <c r="B22" s="10">
        <v>62</v>
      </c>
      <c r="C22" s="11">
        <v>10</v>
      </c>
      <c r="D22" s="15">
        <f>G22/F22</f>
        <v>18.600000000000001</v>
      </c>
      <c r="E22" s="11">
        <v>48</v>
      </c>
      <c r="F22" s="11">
        <v>1600</v>
      </c>
      <c r="G22" s="15">
        <f>(B22*C22)*E22</f>
        <v>29760</v>
      </c>
    </row>
    <row r="23" spans="1:7" x14ac:dyDescent="0.25">
      <c r="A23" s="2" t="s">
        <v>6</v>
      </c>
      <c r="B23" s="12">
        <v>13</v>
      </c>
      <c r="C23" s="13">
        <v>2</v>
      </c>
      <c r="D23" s="9">
        <f>G23/F23</f>
        <v>0.78</v>
      </c>
      <c r="E23" s="13">
        <v>48</v>
      </c>
      <c r="F23" s="13">
        <v>1600</v>
      </c>
      <c r="G23" s="9">
        <f>(B23*C23)*E23</f>
        <v>1248</v>
      </c>
    </row>
    <row r="24" spans="1:7" x14ac:dyDescent="0.25">
      <c r="A24" s="2" t="s">
        <v>16</v>
      </c>
      <c r="B24" s="9">
        <f>SUM(B22:B23)</f>
        <v>75</v>
      </c>
      <c r="C24" s="3"/>
      <c r="D24" s="9">
        <f>SUM(D22:D23)</f>
        <v>19.380000000000003</v>
      </c>
      <c r="E24" s="3"/>
      <c r="F24" s="3"/>
      <c r="G24" s="9">
        <f>SUM(G22:G23)</f>
        <v>31008</v>
      </c>
    </row>
    <row r="25" spans="1:7" ht="15.75" thickBot="1" x14ac:dyDescent="0.3"/>
    <row r="26" spans="1:7" ht="45.75" thickBot="1" x14ac:dyDescent="0.3">
      <c r="A26" s="5" t="s">
        <v>5</v>
      </c>
      <c r="B26" s="7" t="s">
        <v>11</v>
      </c>
      <c r="C26" s="6" t="s">
        <v>18</v>
      </c>
      <c r="D26" s="7" t="s">
        <v>19</v>
      </c>
    </row>
    <row r="27" spans="1:7" x14ac:dyDescent="0.25">
      <c r="A27" s="4" t="s">
        <v>24</v>
      </c>
      <c r="B27" s="10">
        <v>0.19</v>
      </c>
      <c r="C27" s="11">
        <v>150</v>
      </c>
      <c r="D27" s="15">
        <f>B27*C27</f>
        <v>28.5</v>
      </c>
    </row>
    <row r="28" spans="1:7" x14ac:dyDescent="0.25">
      <c r="A28" s="2" t="s">
        <v>25</v>
      </c>
      <c r="B28" s="12">
        <v>2</v>
      </c>
      <c r="C28" s="13">
        <v>150</v>
      </c>
      <c r="D28" s="9">
        <f t="shared" ref="D28" si="1">B28*C28</f>
        <v>300</v>
      </c>
    </row>
    <row r="29" spans="1:7" x14ac:dyDescent="0.25">
      <c r="A29" s="2" t="s">
        <v>20</v>
      </c>
      <c r="B29" s="9">
        <f>SUM(B27:B28)</f>
        <v>2.19</v>
      </c>
      <c r="C29" s="3"/>
      <c r="D29" s="9">
        <f>SUM(D27:D28)</f>
        <v>328.5</v>
      </c>
    </row>
    <row r="30" spans="1:7" ht="15.75" thickBot="1" x14ac:dyDescent="0.3">
      <c r="B30" s="1"/>
      <c r="D30" s="1"/>
    </row>
    <row r="31" spans="1:7" ht="15.75" thickBot="1" x14ac:dyDescent="0.3">
      <c r="A31" s="5" t="s">
        <v>13</v>
      </c>
      <c r="B31" s="14" t="s">
        <v>12</v>
      </c>
      <c r="C31" s="14" t="s">
        <v>21</v>
      </c>
    </row>
    <row r="32" spans="1:7" x14ac:dyDescent="0.25">
      <c r="B32" s="8">
        <f>SUM(D24+B29)</f>
        <v>21.570000000000004</v>
      </c>
      <c r="C32" s="8">
        <f>(G24+D29)</f>
        <v>31336.5</v>
      </c>
    </row>
    <row r="34" spans="1:7" ht="15.75" thickBot="1" x14ac:dyDescent="0.3"/>
    <row r="35" spans="1:7" ht="21.75" thickBot="1" x14ac:dyDescent="0.4">
      <c r="A35" s="17" t="s">
        <v>27</v>
      </c>
      <c r="B35" s="18"/>
      <c r="C35" s="18"/>
      <c r="D35" s="18"/>
      <c r="E35" s="18"/>
      <c r="F35" s="18"/>
      <c r="G35" s="19"/>
    </row>
    <row r="36" spans="1:7" ht="15.75" thickBot="1" x14ac:dyDescent="0.3"/>
    <row r="37" spans="1:7" ht="30.75" thickBot="1" x14ac:dyDescent="0.3">
      <c r="A37" s="5" t="s">
        <v>3</v>
      </c>
      <c r="B37" s="6" t="s">
        <v>4</v>
      </c>
      <c r="C37" s="6" t="s">
        <v>14</v>
      </c>
      <c r="D37" s="6" t="s">
        <v>15</v>
      </c>
      <c r="E37" s="6" t="s">
        <v>17</v>
      </c>
      <c r="F37" s="6" t="s">
        <v>18</v>
      </c>
      <c r="G37" s="6" t="s">
        <v>0</v>
      </c>
    </row>
    <row r="38" spans="1:7" x14ac:dyDescent="0.25">
      <c r="A38" s="4" t="s">
        <v>26</v>
      </c>
      <c r="B38" s="10">
        <v>105</v>
      </c>
      <c r="C38" s="11">
        <v>10</v>
      </c>
      <c r="D38" s="15">
        <f>G38/F38</f>
        <v>350</v>
      </c>
      <c r="E38" s="11">
        <v>50</v>
      </c>
      <c r="F38" s="11">
        <v>150</v>
      </c>
      <c r="G38" s="15">
        <f>(B38*C38)*E38</f>
        <v>52500</v>
      </c>
    </row>
    <row r="39" spans="1:7" x14ac:dyDescent="0.25">
      <c r="A39" s="4" t="s">
        <v>28</v>
      </c>
      <c r="B39" s="10">
        <v>72</v>
      </c>
      <c r="C39" s="11">
        <v>1</v>
      </c>
      <c r="D39" s="15">
        <f t="shared" ref="D39:D41" si="2">G39/F39</f>
        <v>24</v>
      </c>
      <c r="E39" s="11">
        <v>50</v>
      </c>
      <c r="F39" s="11">
        <v>150</v>
      </c>
      <c r="G39" s="15">
        <f t="shared" ref="G39:G41" si="3">(B39*C39)*E39</f>
        <v>3600</v>
      </c>
    </row>
    <row r="40" spans="1:7" x14ac:dyDescent="0.25">
      <c r="A40" s="4" t="s">
        <v>29</v>
      </c>
      <c r="B40" s="10">
        <v>25.3</v>
      </c>
      <c r="C40" s="11">
        <v>1</v>
      </c>
      <c r="D40" s="15">
        <f t="shared" si="2"/>
        <v>8.4333333333333336</v>
      </c>
      <c r="E40" s="11">
        <v>50</v>
      </c>
      <c r="F40" s="11">
        <v>150</v>
      </c>
      <c r="G40" s="15">
        <f t="shared" si="3"/>
        <v>1265</v>
      </c>
    </row>
    <row r="41" spans="1:7" x14ac:dyDescent="0.25">
      <c r="A41" s="2" t="s">
        <v>6</v>
      </c>
      <c r="B41" s="12">
        <v>12.1</v>
      </c>
      <c r="C41" s="13">
        <v>2</v>
      </c>
      <c r="D41" s="15">
        <f t="shared" si="2"/>
        <v>8.0666666666666664</v>
      </c>
      <c r="E41" s="13">
        <v>50</v>
      </c>
      <c r="F41" s="13">
        <v>150</v>
      </c>
      <c r="G41" s="15">
        <f t="shared" si="3"/>
        <v>1210</v>
      </c>
    </row>
    <row r="42" spans="1:7" x14ac:dyDescent="0.25">
      <c r="A42" s="2" t="s">
        <v>16</v>
      </c>
      <c r="B42" s="9">
        <f>SUM(B38:B41)</f>
        <v>214.4</v>
      </c>
      <c r="C42" s="3"/>
      <c r="D42" s="9">
        <f>SUM(D38:D41)</f>
        <v>390.5</v>
      </c>
      <c r="E42" s="3"/>
      <c r="F42" s="3"/>
      <c r="G42" s="9">
        <f>SUM(G38:G41)</f>
        <v>58575</v>
      </c>
    </row>
    <row r="43" spans="1:7" ht="15.75" thickBot="1" x14ac:dyDescent="0.3"/>
    <row r="44" spans="1:7" ht="45.75" thickBot="1" x14ac:dyDescent="0.3">
      <c r="A44" s="5" t="s">
        <v>5</v>
      </c>
      <c r="B44" s="7" t="s">
        <v>11</v>
      </c>
      <c r="C44" s="6" t="s">
        <v>18</v>
      </c>
      <c r="D44" s="7" t="s">
        <v>19</v>
      </c>
    </row>
    <row r="45" spans="1:7" x14ac:dyDescent="0.25">
      <c r="A45" s="4" t="s">
        <v>30</v>
      </c>
      <c r="B45" s="10">
        <v>0.61</v>
      </c>
      <c r="C45" s="11">
        <v>150</v>
      </c>
      <c r="D45" s="15">
        <f>B45*C45</f>
        <v>91.5</v>
      </c>
    </row>
    <row r="46" spans="1:7" x14ac:dyDescent="0.25">
      <c r="A46" s="2" t="s">
        <v>20</v>
      </c>
      <c r="B46" s="9">
        <f>SUM(B45:B45)</f>
        <v>0.61</v>
      </c>
      <c r="C46" s="3"/>
      <c r="D46" s="9">
        <f>SUM(D45:D45)</f>
        <v>91.5</v>
      </c>
    </row>
    <row r="47" spans="1:7" ht="15.75" thickBot="1" x14ac:dyDescent="0.3">
      <c r="B47" s="1"/>
      <c r="D47" s="1"/>
    </row>
    <row r="48" spans="1:7" ht="15.75" thickBot="1" x14ac:dyDescent="0.3">
      <c r="A48" s="5" t="s">
        <v>13</v>
      </c>
      <c r="B48" s="14" t="s">
        <v>12</v>
      </c>
      <c r="C48" s="14" t="s">
        <v>21</v>
      </c>
    </row>
    <row r="49" spans="2:3" x14ac:dyDescent="0.25">
      <c r="B49" s="8">
        <f>SUM(D42+B46)</f>
        <v>391.11</v>
      </c>
      <c r="C49" s="8">
        <f>(G42+D46)</f>
        <v>58666.5</v>
      </c>
    </row>
  </sheetData>
  <customSheetViews>
    <customSheetView guid="{904E87F1-20DF-4E76-903B-8E2BD4F1A1AB}" scale="110" topLeftCell="A28">
      <selection activeCell="F53" sqref="F53"/>
      <pageMargins left="0.7" right="0.7" top="0.75" bottom="0.75" header="0.3" footer="0.3"/>
    </customSheetView>
    <customSheetView guid="{B44C502A-3C00-4B1E-9766-F9433D3C3CC5}">
      <selection activeCell="F12" sqref="F12"/>
      <pageMargins left="0.7" right="0.7" top="0.75" bottom="0.75" header="0.3" footer="0.3"/>
    </customSheetView>
    <customSheetView guid="{3C2A1BAF-C2A6-4D08-BE84-EE8D5EC0163E}">
      <selection activeCell="F12" sqref="F12"/>
      <pageMargins left="0.7" right="0.7" top="0.75" bottom="0.75" header="0.3" footer="0.3"/>
    </customSheetView>
    <customSheetView guid="{329ACD1D-A916-473A-94BA-FAD99E5B6A50}">
      <selection activeCell="I26" sqref="I26"/>
      <pageMargins left="0.7" right="0.7" top="0.75" bottom="0.75" header="0.3" footer="0.3"/>
    </customSheetView>
    <customSheetView guid="{42011EDF-0066-487E-A832-6EB82CF7208E}" scale="110">
      <selection sqref="A1:G1"/>
      <pageMargins left="0.7" right="0.7" top="0.75" bottom="0.75" header="0.3" footer="0.3"/>
    </customSheetView>
  </customSheetViews>
  <mergeCells count="3">
    <mergeCell ref="A1:G1"/>
    <mergeCell ref="A19:G19"/>
    <mergeCell ref="A35:G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904E87F1-20DF-4E76-903B-8E2BD4F1A1AB}">
      <pageMargins left="0.7" right="0.7" top="0.75" bottom="0.75" header="0.3" footer="0.3"/>
    </customSheetView>
    <customSheetView guid="{B44C502A-3C00-4B1E-9766-F9433D3C3CC5}">
      <pageMargins left="0.7" right="0.7" top="0.75" bottom="0.75" header="0.3" footer="0.3"/>
    </customSheetView>
    <customSheetView guid="{3C2A1BAF-C2A6-4D08-BE84-EE8D5EC0163E}">
      <pageMargins left="0.7" right="0.7" top="0.75" bottom="0.75" header="0.3" footer="0.3"/>
    </customSheetView>
    <customSheetView guid="{329ACD1D-A916-473A-94BA-FAD99E5B6A50}">
      <pageMargins left="0.7" right="0.7" top="0.75" bottom="0.75" header="0.3" footer="0.3"/>
    </customSheetView>
    <customSheetView guid="{42011EDF-0066-487E-A832-6EB82CF7208E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904E87F1-20DF-4E76-903B-8E2BD4F1A1AB}">
      <pageMargins left="0.7" right="0.7" top="0.75" bottom="0.75" header="0.3" footer="0.3"/>
    </customSheetView>
    <customSheetView guid="{B44C502A-3C00-4B1E-9766-F9433D3C3CC5}">
      <pageMargins left="0.7" right="0.7" top="0.75" bottom="0.75" header="0.3" footer="0.3"/>
    </customSheetView>
    <customSheetView guid="{3C2A1BAF-C2A6-4D08-BE84-EE8D5EC0163E}">
      <pageMargins left="0.7" right="0.7" top="0.75" bottom="0.75" header="0.3" footer="0.3"/>
    </customSheetView>
    <customSheetView guid="{329ACD1D-A916-473A-94BA-FAD99E5B6A50}">
      <pageMargins left="0.7" right="0.7" top="0.75" bottom="0.75" header="0.3" footer="0.3"/>
    </customSheetView>
    <customSheetView guid="{42011EDF-0066-487E-A832-6EB82CF7208E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 5 CEA Spreadsheet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Griffin 3</dc:creator>
  <cp:lastModifiedBy>Simon</cp:lastModifiedBy>
  <dcterms:created xsi:type="dcterms:W3CDTF">2013-03-07T01:43:36Z</dcterms:created>
  <dcterms:modified xsi:type="dcterms:W3CDTF">2019-09-30T11:02:16Z</dcterms:modified>
</cp:coreProperties>
</file>